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3B347011-8630-4EF2-8244-0B0671BAF9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afica procesos X-R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H20" i="1"/>
  <c r="M19" i="1"/>
  <c r="H19" i="1"/>
  <c r="M18" i="1"/>
  <c r="H18" i="1"/>
  <c r="M17" i="1"/>
  <c r="H17" i="1"/>
  <c r="M16" i="1"/>
  <c r="H16" i="1"/>
  <c r="M15" i="1"/>
  <c r="H15" i="1"/>
  <c r="M14" i="1"/>
  <c r="H14" i="1"/>
  <c r="M13" i="1"/>
  <c r="H13" i="1"/>
  <c r="M12" i="1"/>
  <c r="H12" i="1"/>
  <c r="M11" i="1"/>
  <c r="H11" i="1"/>
  <c r="M10" i="1"/>
  <c r="H10" i="1"/>
  <c r="M9" i="1"/>
  <c r="H9" i="1"/>
  <c r="M8" i="1"/>
  <c r="H8" i="1"/>
  <c r="M7" i="1"/>
  <c r="H7" i="1"/>
  <c r="M6" i="1"/>
  <c r="H6" i="1"/>
  <c r="I6" i="1" l="1"/>
  <c r="C33" i="1"/>
  <c r="C27" i="1" s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C22" i="1"/>
  <c r="N6" i="1"/>
  <c r="N7" i="1" l="1"/>
  <c r="P6" i="1"/>
  <c r="O6" i="1"/>
  <c r="J6" i="1"/>
  <c r="K7" i="1"/>
  <c r="J7" i="1"/>
  <c r="K6" i="1"/>
  <c r="C32" i="1" s="1"/>
  <c r="C30" i="1" l="1"/>
  <c r="C29" i="1" s="1"/>
  <c r="C31" i="1"/>
  <c r="C28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P7" i="1"/>
  <c r="O7" i="1"/>
  <c r="P9" i="1" l="1"/>
  <c r="O9" i="1"/>
  <c r="K9" i="1"/>
  <c r="J9" i="1"/>
  <c r="P11" i="1"/>
  <c r="O11" i="1"/>
  <c r="K11" i="1"/>
  <c r="J11" i="1"/>
  <c r="P13" i="1"/>
  <c r="O13" i="1"/>
  <c r="K13" i="1"/>
  <c r="J13" i="1"/>
  <c r="P15" i="1"/>
  <c r="O15" i="1"/>
  <c r="K15" i="1"/>
  <c r="J15" i="1"/>
  <c r="P17" i="1"/>
  <c r="O17" i="1"/>
  <c r="K17" i="1"/>
  <c r="J17" i="1"/>
  <c r="P19" i="1"/>
  <c r="O19" i="1"/>
  <c r="K19" i="1"/>
  <c r="J19" i="1"/>
  <c r="P8" i="1"/>
  <c r="O8" i="1"/>
  <c r="J8" i="1"/>
  <c r="K8" i="1"/>
  <c r="P10" i="1"/>
  <c r="O10" i="1"/>
  <c r="J10" i="1"/>
  <c r="K10" i="1"/>
  <c r="P12" i="1"/>
  <c r="O12" i="1"/>
  <c r="J12" i="1"/>
  <c r="K12" i="1"/>
  <c r="P14" i="1"/>
  <c r="O14" i="1"/>
  <c r="J14" i="1"/>
  <c r="K14" i="1"/>
  <c r="P16" i="1"/>
  <c r="O16" i="1"/>
  <c r="J16" i="1"/>
  <c r="K16" i="1"/>
  <c r="P18" i="1"/>
  <c r="O18" i="1"/>
  <c r="J18" i="1"/>
  <c r="K18" i="1"/>
  <c r="P20" i="1"/>
  <c r="O20" i="1"/>
  <c r="J20" i="1"/>
  <c r="K20" i="1"/>
</calcChain>
</file>

<file path=xl/sharedStrings.xml><?xml version="1.0" encoding="utf-8"?>
<sst xmlns="http://schemas.openxmlformats.org/spreadsheetml/2006/main" count="27" uniqueCount="26">
  <si>
    <t>Fabricacion de Tornillos en la  Produccion Marzo 2018</t>
  </si>
  <si>
    <t>Muestras del espesor de un Tornillo Fabricado</t>
  </si>
  <si>
    <t>muestras en mm</t>
  </si>
  <si>
    <t>DATOS DE LA MEDIA</t>
  </si>
  <si>
    <t>DATOS DEL RANGO</t>
  </si>
  <si>
    <t>subgrupo</t>
  </si>
  <si>
    <t>promedio x</t>
  </si>
  <si>
    <t>LCX</t>
  </si>
  <si>
    <t>LCS</t>
  </si>
  <si>
    <t>LCI</t>
  </si>
  <si>
    <t>R</t>
  </si>
  <si>
    <t>LCR</t>
  </si>
  <si>
    <t>LC1</t>
  </si>
  <si>
    <t>XPROMEDIO</t>
  </si>
  <si>
    <t>A2</t>
  </si>
  <si>
    <t>D4</t>
  </si>
  <si>
    <t>D3</t>
  </si>
  <si>
    <t>d2</t>
  </si>
  <si>
    <t>σ</t>
  </si>
  <si>
    <t>Cp</t>
  </si>
  <si>
    <t>CPK</t>
  </si>
  <si>
    <t>ZI</t>
  </si>
  <si>
    <t>ZS</t>
  </si>
  <si>
    <t>ppk</t>
  </si>
  <si>
    <t>R promedio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</si>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</sst>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sz val="11"/>
      <color rgb="FF000000"/>
      <name val="Calibri"/>
      <family val="2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6B3D7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/>
    <xf numFmtId="0" fontId="1" fillId="4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/>
    <xf numFmtId="0" fontId="1" fillId="0" borderId="1" xfId="0" applyFont="1" applyBorder="1" applyAlignment="1"/>
    <xf numFmtId="0" fontId="2" fillId="3" borderId="5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grafico</a:t>
            </a:r>
            <a:r>
              <a:rPr lang="es-MX" baseline="0"/>
              <a:t> de control del proceso X</a:t>
            </a:r>
            <a:endParaRPr lang="es-MX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'Grafica procesos X-R'!$H$4:$H$5</c:f>
              <c:strCache>
                <c:ptCount val="2"/>
                <c:pt idx="0">
                  <c:v>DATOS DE LA MEDIA</c:v>
                </c:pt>
                <c:pt idx="1">
                  <c:v>promedio 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'Grafica procesos X-R'!$H$6:$H$20</c:f>
              <c:numCache>
                <c:formatCode>General</c:formatCode>
                <c:ptCount val="15"/>
                <c:pt idx="0">
                  <c:v>6.51</c:v>
                </c:pt>
                <c:pt idx="1">
                  <c:v>6.492</c:v>
                </c:pt>
                <c:pt idx="2">
                  <c:v>6.4640000000000004</c:v>
                </c:pt>
                <c:pt idx="3">
                  <c:v>6.492</c:v>
                </c:pt>
                <c:pt idx="4">
                  <c:v>6.5359999999999996</c:v>
                </c:pt>
                <c:pt idx="5">
                  <c:v>6.4759999999999991</c:v>
                </c:pt>
                <c:pt idx="6">
                  <c:v>6.4540000000000006</c:v>
                </c:pt>
                <c:pt idx="7">
                  <c:v>6.5140000000000002</c:v>
                </c:pt>
                <c:pt idx="8">
                  <c:v>6.4460000000000006</c:v>
                </c:pt>
                <c:pt idx="9">
                  <c:v>6.4540000000000006</c:v>
                </c:pt>
                <c:pt idx="10">
                  <c:v>6.4420000000000002</c:v>
                </c:pt>
                <c:pt idx="11">
                  <c:v>6.4960000000000004</c:v>
                </c:pt>
                <c:pt idx="12">
                  <c:v>6.5239999999999991</c:v>
                </c:pt>
                <c:pt idx="13">
                  <c:v>6.4799999999999995</c:v>
                </c:pt>
                <c:pt idx="14">
                  <c:v>6.734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8-426C-AA97-7D05B1298253}"/>
            </c:ext>
          </c:extLst>
        </c:ser>
        <c:ser>
          <c:idx val="1"/>
          <c:order val="1"/>
          <c:tx>
            <c:strRef>
              <c:f>'Grafica procesos X-R'!$I$4:$I$5</c:f>
              <c:strCache>
                <c:ptCount val="2"/>
                <c:pt idx="0">
                  <c:v>DATOS DE LA MEDIA</c:v>
                </c:pt>
                <c:pt idx="1">
                  <c:v>LCX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'Grafica procesos X-R'!$I$6:$I$20</c:f>
              <c:numCache>
                <c:formatCode>General</c:formatCode>
                <c:ptCount val="15"/>
                <c:pt idx="0">
                  <c:v>6.5009333333333332</c:v>
                </c:pt>
                <c:pt idx="1">
                  <c:v>6.5009333333333332</c:v>
                </c:pt>
                <c:pt idx="2">
                  <c:v>6.5009333333333332</c:v>
                </c:pt>
                <c:pt idx="3">
                  <c:v>6.5009333333333332</c:v>
                </c:pt>
                <c:pt idx="4">
                  <c:v>6.5009333333333332</c:v>
                </c:pt>
                <c:pt idx="5">
                  <c:v>6.5009333333333332</c:v>
                </c:pt>
                <c:pt idx="6">
                  <c:v>6.5009333333333332</c:v>
                </c:pt>
                <c:pt idx="7">
                  <c:v>6.5009333333333332</c:v>
                </c:pt>
                <c:pt idx="8">
                  <c:v>6.5009333333333332</c:v>
                </c:pt>
                <c:pt idx="9">
                  <c:v>6.5009333333333332</c:v>
                </c:pt>
                <c:pt idx="10">
                  <c:v>6.5009333333333332</c:v>
                </c:pt>
                <c:pt idx="11">
                  <c:v>6.5009333333333332</c:v>
                </c:pt>
                <c:pt idx="12">
                  <c:v>6.5009333333333332</c:v>
                </c:pt>
                <c:pt idx="13">
                  <c:v>6.5009333333333332</c:v>
                </c:pt>
                <c:pt idx="14">
                  <c:v>6.5009333333333332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8-426C-AA97-7D05B1298253}"/>
            </c:ext>
          </c:extLst>
        </c:ser>
        <c:ser>
          <c:idx val="2"/>
          <c:order val="2"/>
          <c:tx>
            <c:strRef>
              <c:f>'Grafica procesos X-R'!$J$4:$J$5</c:f>
              <c:strCache>
                <c:ptCount val="2"/>
                <c:pt idx="0">
                  <c:v>DATOS DE LA MEDIA</c:v>
                </c:pt>
                <c:pt idx="1">
                  <c:v>LCS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'Grafica procesos X-R'!$J$6:$J$20</c:f>
              <c:numCache>
                <c:formatCode>General</c:formatCode>
                <c:ptCount val="15"/>
                <c:pt idx="0">
                  <c:v>6.6628780000000001</c:v>
                </c:pt>
                <c:pt idx="1">
                  <c:v>6.6628780000000001</c:v>
                </c:pt>
                <c:pt idx="2">
                  <c:v>6.6628780000000001</c:v>
                </c:pt>
                <c:pt idx="3">
                  <c:v>6.6628780000000001</c:v>
                </c:pt>
                <c:pt idx="4">
                  <c:v>6.6628780000000001</c:v>
                </c:pt>
                <c:pt idx="5">
                  <c:v>6.6628780000000001</c:v>
                </c:pt>
                <c:pt idx="6">
                  <c:v>6.6628780000000001</c:v>
                </c:pt>
                <c:pt idx="7">
                  <c:v>6.6628780000000001</c:v>
                </c:pt>
                <c:pt idx="8">
                  <c:v>6.6628780000000001</c:v>
                </c:pt>
                <c:pt idx="9">
                  <c:v>6.6628780000000001</c:v>
                </c:pt>
                <c:pt idx="10">
                  <c:v>6.6628780000000001</c:v>
                </c:pt>
                <c:pt idx="11">
                  <c:v>6.6628780000000001</c:v>
                </c:pt>
                <c:pt idx="12">
                  <c:v>6.6628780000000001</c:v>
                </c:pt>
                <c:pt idx="13">
                  <c:v>6.6628780000000001</c:v>
                </c:pt>
                <c:pt idx="14">
                  <c:v>6.6628780000000001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A8-426C-AA97-7D05B1298253}"/>
            </c:ext>
          </c:extLst>
        </c:ser>
        <c:ser>
          <c:idx val="3"/>
          <c:order val="3"/>
          <c:tx>
            <c:strRef>
              <c:f>'Grafica procesos X-R'!$K$4:$K$5</c:f>
              <c:strCache>
                <c:ptCount val="2"/>
                <c:pt idx="0">
                  <c:v>DATOS DE LA MEDIA</c:v>
                </c:pt>
                <c:pt idx="1">
                  <c:v>LCI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'Grafica procesos X-R'!$K$6:$K$20</c:f>
              <c:numCache>
                <c:formatCode>General</c:formatCode>
                <c:ptCount val="15"/>
                <c:pt idx="0">
                  <c:v>6.3389886666666664</c:v>
                </c:pt>
                <c:pt idx="1">
                  <c:v>6.3389886666666664</c:v>
                </c:pt>
                <c:pt idx="2">
                  <c:v>6.3389886666666664</c:v>
                </c:pt>
                <c:pt idx="3">
                  <c:v>6.3389886666666664</c:v>
                </c:pt>
                <c:pt idx="4">
                  <c:v>6.3389886666666664</c:v>
                </c:pt>
                <c:pt idx="5">
                  <c:v>6.3389886666666664</c:v>
                </c:pt>
                <c:pt idx="6">
                  <c:v>6.3389886666666664</c:v>
                </c:pt>
                <c:pt idx="7">
                  <c:v>6.3389886666666664</c:v>
                </c:pt>
                <c:pt idx="8">
                  <c:v>6.3389886666666664</c:v>
                </c:pt>
                <c:pt idx="9">
                  <c:v>6.3389886666666664</c:v>
                </c:pt>
                <c:pt idx="10">
                  <c:v>6.3389886666666664</c:v>
                </c:pt>
                <c:pt idx="11">
                  <c:v>6.3389886666666664</c:v>
                </c:pt>
                <c:pt idx="12">
                  <c:v>6.3389886666666664</c:v>
                </c:pt>
                <c:pt idx="13">
                  <c:v>6.3389886666666664</c:v>
                </c:pt>
                <c:pt idx="14">
                  <c:v>6.3389886666666664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A8-426C-AA97-7D05B1298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881984"/>
        <c:axId val="127883904"/>
      </c:lineChart>
      <c:catAx>
        <c:axId val="127881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Registros de Muestras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883904"/>
        <c:crosses val="autoZero"/>
        <c:auto val="1"/>
        <c:lblAlgn val="ctr"/>
        <c:lblOffset val="100"/>
        <c:noMultiLvlLbl val="0"/>
      </c:catAx>
      <c:valAx>
        <c:axId val="12788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espesores del tornillo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88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Grafica</a:t>
            </a:r>
            <a:r>
              <a:rPr lang="es-MX" baseline="0"/>
              <a:t> de control de procesos Rangos</a:t>
            </a:r>
            <a:endParaRPr lang="es-MX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'Grafica procesos X-R'!$M$5</c:f>
              <c:strCache>
                <c:ptCount val="1"/>
                <c:pt idx="0">
                  <c:v>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'Grafica procesos X-R'!$M$6:$M$20</c:f>
              <c:numCache>
                <c:formatCode>General</c:formatCode>
                <c:ptCount val="15"/>
                <c:pt idx="0">
                  <c:v>0.40000000000000036</c:v>
                </c:pt>
                <c:pt idx="1">
                  <c:v>0.25999999999999979</c:v>
                </c:pt>
                <c:pt idx="2">
                  <c:v>0.19999999999999929</c:v>
                </c:pt>
                <c:pt idx="3">
                  <c:v>0.25999999999999979</c:v>
                </c:pt>
                <c:pt idx="4">
                  <c:v>0.30999999999999961</c:v>
                </c:pt>
                <c:pt idx="5">
                  <c:v>0.4300000000000006</c:v>
                </c:pt>
                <c:pt idx="6">
                  <c:v>0.10999999999999943</c:v>
                </c:pt>
                <c:pt idx="7">
                  <c:v>0.37999999999999989</c:v>
                </c:pt>
                <c:pt idx="8">
                  <c:v>0.14999999999999947</c:v>
                </c:pt>
                <c:pt idx="9">
                  <c:v>9.9999999999999645E-2</c:v>
                </c:pt>
                <c:pt idx="10">
                  <c:v>0.16999999999999993</c:v>
                </c:pt>
                <c:pt idx="11">
                  <c:v>0.45000000000000018</c:v>
                </c:pt>
                <c:pt idx="12">
                  <c:v>0.45999999999999996</c:v>
                </c:pt>
                <c:pt idx="13">
                  <c:v>0.1899999999999995</c:v>
                </c:pt>
                <c:pt idx="14">
                  <c:v>0.33999999999999986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D7-4522-962F-18F50C6537D0}"/>
            </c:ext>
          </c:extLst>
        </c:ser>
        <c:ser>
          <c:idx val="1"/>
          <c:order val="1"/>
          <c:tx>
            <c:strRef>
              <c:f>'Grafica procesos X-R'!$N$5</c:f>
              <c:strCache>
                <c:ptCount val="1"/>
                <c:pt idx="0">
                  <c:v>LCR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'Grafica procesos X-R'!$N$6:$N$20</c:f>
              <c:numCache>
                <c:formatCode>General</c:formatCode>
                <c:ptCount val="15"/>
                <c:pt idx="0">
                  <c:v>0.28066666666666651</c:v>
                </c:pt>
                <c:pt idx="1">
                  <c:v>0.28066666666666651</c:v>
                </c:pt>
                <c:pt idx="2">
                  <c:v>0.28066666666666651</c:v>
                </c:pt>
                <c:pt idx="3">
                  <c:v>0.28066666666666651</c:v>
                </c:pt>
                <c:pt idx="4">
                  <c:v>0.28066666666666651</c:v>
                </c:pt>
                <c:pt idx="5">
                  <c:v>0.28066666666666651</c:v>
                </c:pt>
                <c:pt idx="6">
                  <c:v>0.28066666666666651</c:v>
                </c:pt>
                <c:pt idx="7">
                  <c:v>0.28066666666666651</c:v>
                </c:pt>
                <c:pt idx="8">
                  <c:v>0.28066666666666651</c:v>
                </c:pt>
                <c:pt idx="9">
                  <c:v>0.28066666666666651</c:v>
                </c:pt>
                <c:pt idx="10">
                  <c:v>0.28066666666666651</c:v>
                </c:pt>
                <c:pt idx="11">
                  <c:v>0.28066666666666651</c:v>
                </c:pt>
                <c:pt idx="12">
                  <c:v>0.28066666666666651</c:v>
                </c:pt>
                <c:pt idx="13">
                  <c:v>0.28066666666666651</c:v>
                </c:pt>
                <c:pt idx="14">
                  <c:v>0.28066666666666651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D7-4522-962F-18F50C6537D0}"/>
            </c:ext>
          </c:extLst>
        </c:ser>
        <c:ser>
          <c:idx val="2"/>
          <c:order val="2"/>
          <c:tx>
            <c:strRef>
              <c:f>'Grafica procesos X-R'!$O$5</c:f>
              <c:strCache>
                <c:ptCount val="1"/>
                <c:pt idx="0">
                  <c:v>LCS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'Grafica procesos X-R'!$O$6:$O$20</c:f>
              <c:numCache>
                <c:formatCode>General</c:formatCode>
                <c:ptCount val="15"/>
                <c:pt idx="0">
                  <c:v>0.59332933333333293</c:v>
                </c:pt>
                <c:pt idx="1">
                  <c:v>0.59332933333333293</c:v>
                </c:pt>
                <c:pt idx="2">
                  <c:v>0.59332933333333293</c:v>
                </c:pt>
                <c:pt idx="3">
                  <c:v>0.59332933333333293</c:v>
                </c:pt>
                <c:pt idx="4">
                  <c:v>0.59332933333333293</c:v>
                </c:pt>
                <c:pt idx="5">
                  <c:v>0.59332933333333293</c:v>
                </c:pt>
                <c:pt idx="6">
                  <c:v>0.59332933333333293</c:v>
                </c:pt>
                <c:pt idx="7">
                  <c:v>0.59332933333333293</c:v>
                </c:pt>
                <c:pt idx="8">
                  <c:v>0.59332933333333293</c:v>
                </c:pt>
                <c:pt idx="9">
                  <c:v>0.59332933333333293</c:v>
                </c:pt>
                <c:pt idx="10">
                  <c:v>0.59332933333333293</c:v>
                </c:pt>
                <c:pt idx="11">
                  <c:v>0.59332933333333293</c:v>
                </c:pt>
                <c:pt idx="12">
                  <c:v>0.59332933333333293</c:v>
                </c:pt>
                <c:pt idx="13">
                  <c:v>0.59332933333333293</c:v>
                </c:pt>
                <c:pt idx="14">
                  <c:v>0.59332933333333293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D7-4522-962F-18F50C6537D0}"/>
            </c:ext>
          </c:extLst>
        </c:ser>
        <c:ser>
          <c:idx val="3"/>
          <c:order val="3"/>
          <c:tx>
            <c:strRef>
              <c:f>'Grafica procesos X-R'!$P$5</c:f>
              <c:strCache>
                <c:ptCount val="1"/>
                <c:pt idx="0">
                  <c:v>LC1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'Grafica procesos X-R'!$P$6:$P$20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D7-4522-962F-18F50C653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352832"/>
        <c:axId val="129354752"/>
      </c:lineChart>
      <c:catAx>
        <c:axId val="1293528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354752"/>
        <c:crosses val="autoZero"/>
        <c:auto val="1"/>
        <c:lblAlgn val="ctr"/>
        <c:lblOffset val="100"/>
        <c:noMultiLvlLbl val="0"/>
      </c:catAx>
      <c:valAx>
        <c:axId val="12935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352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390128</xdr:colOff>
      <xdr:row>21</xdr:row>
      <xdr:rowOff>63251</xdr:rowOff>
    </xdr:from>
    <xdr:to>
      <xdr:col>9</xdr:col>
      <xdr:colOff>142546</xdr:colOff>
      <xdr:row>37</xdr:row>
      <xdr:rowOff>75902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0</xdr:rowOff>
    </xdr:from>
    <xdr:to>
      <xdr:col>7</xdr:col>
      <xdr:colOff>277591</xdr:colOff>
      <xdr:row>61</xdr:row>
      <xdr:rowOff>25300</xdr:rowOff>
    </xdr:to>
    <xdr:pic>
      <xdr:nvPicPr>
        <xdr:cNvPr id="3" name="Imagen 3" descr="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7820025"/>
          <a:ext cx="4944841" cy="38353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10</xdr:col>
      <xdr:colOff>714235</xdr:colOff>
      <xdr:row>21</xdr:row>
      <xdr:rowOff>139154</xdr:rowOff>
    </xdr:from>
    <xdr:to>
      <xdr:col>16</xdr:col>
      <xdr:colOff>714235</xdr:colOff>
      <xdr:row>36</xdr:row>
      <xdr:rowOff>12650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autonomo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>
        <row r="4">
          <cell r="H4" t="str">
            <v>DATOS DE LA MEDIA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4"/>
  <sheetViews>
    <sheetView tabSelected="1" workbookViewId="0">
      <selection activeCell="C34" sqref="C34"/>
    </sheetView>
  </sheetViews>
  <sheetFormatPr baseColWidth="10" defaultColWidth="10" defaultRowHeight="15" x14ac:dyDescent="0.25"/>
  <cols>
    <col min="9" max="9" width="26.5703125" customWidth="1"/>
  </cols>
  <sheetData>
    <row r="1" spans="2:16" x14ac:dyDescent="0.25">
      <c r="B1" s="8" t="s">
        <v>0</v>
      </c>
      <c r="C1" s="8"/>
      <c r="D1" s="8"/>
      <c r="E1" s="8"/>
      <c r="F1" s="8"/>
      <c r="G1" s="8"/>
      <c r="H1" s="8"/>
    </row>
    <row r="3" spans="2:16" x14ac:dyDescent="0.25">
      <c r="B3" s="9" t="s">
        <v>1</v>
      </c>
      <c r="C3" s="9"/>
      <c r="D3" s="9"/>
      <c r="E3" s="9"/>
      <c r="F3" s="9"/>
      <c r="G3" s="9"/>
      <c r="H3" s="2"/>
    </row>
    <row r="4" spans="2:16" x14ac:dyDescent="0.25">
      <c r="B4" s="9" t="s">
        <v>2</v>
      </c>
      <c r="C4" s="9"/>
      <c r="D4" s="9"/>
      <c r="E4" s="9"/>
      <c r="F4" s="9"/>
      <c r="G4" s="9"/>
      <c r="H4" s="10" t="s">
        <v>3</v>
      </c>
      <c r="I4" s="11"/>
      <c r="J4" s="11"/>
      <c r="K4" s="12"/>
      <c r="L4" s="3"/>
      <c r="M4" s="9" t="s">
        <v>4</v>
      </c>
      <c r="N4" s="9"/>
      <c r="O4" s="9"/>
      <c r="P4" s="9"/>
    </row>
    <row r="5" spans="2:16" x14ac:dyDescent="0.25">
      <c r="B5" s="1" t="s">
        <v>5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 t="s">
        <v>6</v>
      </c>
      <c r="I5" s="1" t="s">
        <v>7</v>
      </c>
      <c r="J5" s="1" t="s">
        <v>8</v>
      </c>
      <c r="K5" s="1" t="s">
        <v>9</v>
      </c>
      <c r="L5" s="4"/>
      <c r="M5" s="1" t="s">
        <v>10</v>
      </c>
      <c r="N5" s="1" t="s">
        <v>11</v>
      </c>
      <c r="O5" s="1" t="s">
        <v>8</v>
      </c>
      <c r="P5" s="1" t="s">
        <v>12</v>
      </c>
    </row>
    <row r="6" spans="2:16" x14ac:dyDescent="0.25">
      <c r="B6" s="4">
        <v>1</v>
      </c>
      <c r="C6" s="4">
        <v>6.4</v>
      </c>
      <c r="D6" s="4">
        <v>6.3</v>
      </c>
      <c r="E6" s="4">
        <v>6.5</v>
      </c>
      <c r="F6" s="4">
        <v>6.7</v>
      </c>
      <c r="G6" s="4">
        <v>6.65</v>
      </c>
      <c r="H6" s="4">
        <f>AVERAGE(C6:G6)</f>
        <v>6.51</v>
      </c>
      <c r="I6" s="4">
        <f>AVERAGE(H6:$H$20)</f>
        <v>6.5009333333333332</v>
      </c>
      <c r="J6" s="4">
        <f>I6+$C$23*N6</f>
        <v>6.6628780000000001</v>
      </c>
      <c r="K6" s="4">
        <f>I6-$C$23*N6</f>
        <v>6.3389886666666664</v>
      </c>
      <c r="L6" s="4"/>
      <c r="M6" s="4">
        <f>MAX(C6:G6)-MIN(C6:G6)</f>
        <v>0.40000000000000036</v>
      </c>
      <c r="N6" s="4">
        <f>AVERAGE(M6:M20)</f>
        <v>0.28066666666666651</v>
      </c>
      <c r="O6" s="4">
        <f>$C$24*N6</f>
        <v>0.59332933333333293</v>
      </c>
      <c r="P6" s="4">
        <f>N6*$C$25</f>
        <v>0</v>
      </c>
    </row>
    <row r="7" spans="2:16" x14ac:dyDescent="0.25">
      <c r="B7" s="4">
        <v>2</v>
      </c>
      <c r="C7" s="4">
        <v>6.5</v>
      </c>
      <c r="D7" s="4">
        <v>6.4</v>
      </c>
      <c r="E7" s="4">
        <v>6.4</v>
      </c>
      <c r="F7" s="4">
        <v>6.5</v>
      </c>
      <c r="G7" s="4">
        <v>6.66</v>
      </c>
      <c r="H7" s="4">
        <f t="shared" ref="H7:H20" si="0">AVERAGE(C7:G7)</f>
        <v>6.492</v>
      </c>
      <c r="I7" s="4">
        <f>$I$6</f>
        <v>6.5009333333333332</v>
      </c>
      <c r="J7" s="4">
        <f t="shared" ref="J7:J19" si="1">I7+$C$23*N7</f>
        <v>6.6628780000000001</v>
      </c>
      <c r="K7" s="4">
        <f t="shared" ref="K7:K20" si="2">I7-$C$23*N7</f>
        <v>6.3389886666666664</v>
      </c>
      <c r="L7" s="4"/>
      <c r="M7" s="4">
        <f>MAX(C7:G7)-MIN(C7:G7)</f>
        <v>0.25999999999999979</v>
      </c>
      <c r="N7" s="4">
        <f>N6</f>
        <v>0.28066666666666651</v>
      </c>
      <c r="O7" s="4">
        <f t="shared" ref="O7:O19" si="3">$C$24*N7</f>
        <v>0.59332933333333293</v>
      </c>
      <c r="P7" s="4">
        <f t="shared" ref="P7:P20" si="4">N7*$C$25</f>
        <v>0</v>
      </c>
    </row>
    <row r="8" spans="2:16" x14ac:dyDescent="0.25">
      <c r="B8" s="4">
        <v>3</v>
      </c>
      <c r="C8" s="4">
        <v>6.36</v>
      </c>
      <c r="D8" s="4">
        <v>6.4</v>
      </c>
      <c r="E8" s="4">
        <v>6.56</v>
      </c>
      <c r="F8" s="4">
        <v>6.45</v>
      </c>
      <c r="G8" s="4">
        <v>6.55</v>
      </c>
      <c r="H8" s="4">
        <f t="shared" si="0"/>
        <v>6.4640000000000004</v>
      </c>
      <c r="I8" s="4">
        <f t="shared" ref="I8:I19" si="5">$I$6</f>
        <v>6.5009333333333332</v>
      </c>
      <c r="J8" s="4">
        <f t="shared" si="1"/>
        <v>6.6628780000000001</v>
      </c>
      <c r="K8" s="4">
        <f t="shared" si="2"/>
        <v>6.3389886666666664</v>
      </c>
      <c r="L8" s="4"/>
      <c r="M8" s="4">
        <f t="shared" ref="M8:M20" si="6">MAX(C8:G8)-MIN(C8:G8)</f>
        <v>0.19999999999999929</v>
      </c>
      <c r="N8" s="4">
        <f>$N$7</f>
        <v>0.28066666666666651</v>
      </c>
      <c r="O8" s="4">
        <f t="shared" si="3"/>
        <v>0.59332933333333293</v>
      </c>
      <c r="P8" s="4">
        <f t="shared" si="4"/>
        <v>0</v>
      </c>
    </row>
    <row r="9" spans="2:16" x14ac:dyDescent="0.25">
      <c r="B9" s="4">
        <v>4</v>
      </c>
      <c r="C9" s="4">
        <v>6.4</v>
      </c>
      <c r="D9" s="4">
        <v>6.4</v>
      </c>
      <c r="E9" s="4">
        <v>6.43</v>
      </c>
      <c r="F9" s="4">
        <v>6.66</v>
      </c>
      <c r="G9" s="4">
        <v>6.57</v>
      </c>
      <c r="H9" s="4">
        <f t="shared" si="0"/>
        <v>6.492</v>
      </c>
      <c r="I9" s="4">
        <f t="shared" si="5"/>
        <v>6.5009333333333332</v>
      </c>
      <c r="J9" s="4">
        <f t="shared" si="1"/>
        <v>6.6628780000000001</v>
      </c>
      <c r="K9" s="4">
        <f t="shared" si="2"/>
        <v>6.3389886666666664</v>
      </c>
      <c r="L9" s="4"/>
      <c r="M9" s="4">
        <f t="shared" si="6"/>
        <v>0.25999999999999979</v>
      </c>
      <c r="N9" s="4">
        <f t="shared" ref="N9:N20" si="7">$N$7</f>
        <v>0.28066666666666651</v>
      </c>
      <c r="O9" s="4">
        <f t="shared" si="3"/>
        <v>0.59332933333333293</v>
      </c>
      <c r="P9" s="4">
        <f t="shared" si="4"/>
        <v>0</v>
      </c>
    </row>
    <row r="10" spans="2:16" x14ac:dyDescent="0.25">
      <c r="B10" s="4">
        <v>5</v>
      </c>
      <c r="C10" s="4">
        <v>6.67</v>
      </c>
      <c r="D10" s="4">
        <v>6.4</v>
      </c>
      <c r="E10" s="4">
        <v>6.4</v>
      </c>
      <c r="F10" s="4">
        <v>6.5</v>
      </c>
      <c r="G10" s="4">
        <v>6.71</v>
      </c>
      <c r="H10" s="4">
        <f t="shared" si="0"/>
        <v>6.5359999999999996</v>
      </c>
      <c r="I10" s="4">
        <f t="shared" si="5"/>
        <v>6.5009333333333332</v>
      </c>
      <c r="J10" s="4">
        <f t="shared" si="1"/>
        <v>6.6628780000000001</v>
      </c>
      <c r="K10" s="4">
        <f t="shared" si="2"/>
        <v>6.3389886666666664</v>
      </c>
      <c r="L10" s="4"/>
      <c r="M10" s="4">
        <f t="shared" si="6"/>
        <v>0.30999999999999961</v>
      </c>
      <c r="N10" s="4">
        <f t="shared" si="7"/>
        <v>0.28066666666666651</v>
      </c>
      <c r="O10" s="4">
        <f t="shared" si="3"/>
        <v>0.59332933333333293</v>
      </c>
      <c r="P10" s="4">
        <f t="shared" si="4"/>
        <v>0</v>
      </c>
    </row>
    <row r="11" spans="2:16" x14ac:dyDescent="0.25">
      <c r="B11" s="4">
        <v>6</v>
      </c>
      <c r="C11" s="4">
        <v>6.45</v>
      </c>
      <c r="D11" s="4">
        <v>6.78</v>
      </c>
      <c r="E11" s="4">
        <v>6.35</v>
      </c>
      <c r="F11" s="4">
        <v>6.4</v>
      </c>
      <c r="G11" s="4">
        <v>6.4</v>
      </c>
      <c r="H11" s="4">
        <f t="shared" si="0"/>
        <v>6.4759999999999991</v>
      </c>
      <c r="I11" s="4">
        <f t="shared" si="5"/>
        <v>6.5009333333333332</v>
      </c>
      <c r="J11" s="4">
        <f t="shared" si="1"/>
        <v>6.6628780000000001</v>
      </c>
      <c r="K11" s="4">
        <f t="shared" si="2"/>
        <v>6.3389886666666664</v>
      </c>
      <c r="L11" s="4"/>
      <c r="M11" s="4">
        <f t="shared" si="6"/>
        <v>0.4300000000000006</v>
      </c>
      <c r="N11" s="4">
        <f t="shared" si="7"/>
        <v>0.28066666666666651</v>
      </c>
      <c r="O11" s="4">
        <f t="shared" si="3"/>
        <v>0.59332933333333293</v>
      </c>
      <c r="P11" s="4">
        <f t="shared" si="4"/>
        <v>0</v>
      </c>
    </row>
    <row r="12" spans="2:16" x14ac:dyDescent="0.25">
      <c r="B12" s="4">
        <v>7</v>
      </c>
      <c r="C12" s="4">
        <v>6.5</v>
      </c>
      <c r="D12" s="4">
        <v>6.4</v>
      </c>
      <c r="E12" s="4">
        <v>6.4</v>
      </c>
      <c r="F12" s="4">
        <v>6.46</v>
      </c>
      <c r="G12" s="4">
        <v>6.51</v>
      </c>
      <c r="H12" s="4">
        <f t="shared" si="0"/>
        <v>6.4540000000000006</v>
      </c>
      <c r="I12" s="4">
        <f t="shared" si="5"/>
        <v>6.5009333333333332</v>
      </c>
      <c r="J12" s="4">
        <f t="shared" si="1"/>
        <v>6.6628780000000001</v>
      </c>
      <c r="K12" s="4">
        <f t="shared" si="2"/>
        <v>6.3389886666666664</v>
      </c>
      <c r="L12" s="4"/>
      <c r="M12" s="4">
        <f t="shared" si="6"/>
        <v>0.10999999999999943</v>
      </c>
      <c r="N12" s="4">
        <f t="shared" si="7"/>
        <v>0.28066666666666651</v>
      </c>
      <c r="O12" s="4">
        <f t="shared" si="3"/>
        <v>0.59332933333333293</v>
      </c>
      <c r="P12" s="4">
        <f t="shared" si="4"/>
        <v>0</v>
      </c>
    </row>
    <row r="13" spans="2:16" x14ac:dyDescent="0.25">
      <c r="B13" s="4">
        <v>8</v>
      </c>
      <c r="C13" s="4">
        <v>6.4</v>
      </c>
      <c r="D13" s="4">
        <v>6.43</v>
      </c>
      <c r="E13" s="4">
        <v>6.78</v>
      </c>
      <c r="F13" s="4">
        <v>6.53</v>
      </c>
      <c r="G13" s="4">
        <v>6.43</v>
      </c>
      <c r="H13" s="4">
        <f t="shared" si="0"/>
        <v>6.5140000000000002</v>
      </c>
      <c r="I13" s="4">
        <f t="shared" si="5"/>
        <v>6.5009333333333332</v>
      </c>
      <c r="J13" s="4">
        <f t="shared" si="1"/>
        <v>6.6628780000000001</v>
      </c>
      <c r="K13" s="4">
        <f t="shared" si="2"/>
        <v>6.3389886666666664</v>
      </c>
      <c r="L13" s="4"/>
      <c r="M13" s="4">
        <f t="shared" si="6"/>
        <v>0.37999999999999989</v>
      </c>
      <c r="N13" s="4">
        <f t="shared" si="7"/>
        <v>0.28066666666666651</v>
      </c>
      <c r="O13" s="4">
        <f t="shared" si="3"/>
        <v>0.59332933333333293</v>
      </c>
      <c r="P13" s="4">
        <f>N13*$C$25</f>
        <v>0</v>
      </c>
    </row>
    <row r="14" spans="2:16" x14ac:dyDescent="0.25">
      <c r="B14" s="4">
        <v>9</v>
      </c>
      <c r="C14" s="4">
        <v>6.4</v>
      </c>
      <c r="D14" s="4">
        <v>6.4</v>
      </c>
      <c r="E14" s="4">
        <v>6.45</v>
      </c>
      <c r="F14" s="4">
        <v>6.55</v>
      </c>
      <c r="G14" s="4">
        <v>6.43</v>
      </c>
      <c r="H14" s="4">
        <f t="shared" si="0"/>
        <v>6.4460000000000006</v>
      </c>
      <c r="I14" s="4">
        <f t="shared" si="5"/>
        <v>6.5009333333333332</v>
      </c>
      <c r="J14" s="4">
        <f t="shared" si="1"/>
        <v>6.6628780000000001</v>
      </c>
      <c r="K14" s="4">
        <f t="shared" si="2"/>
        <v>6.3389886666666664</v>
      </c>
      <c r="L14" s="4"/>
      <c r="M14" s="4">
        <f t="shared" si="6"/>
        <v>0.14999999999999947</v>
      </c>
      <c r="N14" s="4">
        <f t="shared" si="7"/>
        <v>0.28066666666666651</v>
      </c>
      <c r="O14" s="4">
        <f t="shared" si="3"/>
        <v>0.59332933333333293</v>
      </c>
      <c r="P14" s="4">
        <f t="shared" si="4"/>
        <v>0</v>
      </c>
    </row>
    <row r="15" spans="2:16" x14ac:dyDescent="0.25">
      <c r="B15" s="4">
        <v>10</v>
      </c>
      <c r="C15" s="4">
        <v>6.4</v>
      </c>
      <c r="D15" s="4">
        <v>6.47</v>
      </c>
      <c r="E15" s="4">
        <v>6.5</v>
      </c>
      <c r="F15" s="4">
        <v>6.5</v>
      </c>
      <c r="G15" s="4">
        <v>6.4</v>
      </c>
      <c r="H15" s="4">
        <f t="shared" si="0"/>
        <v>6.4540000000000006</v>
      </c>
      <c r="I15" s="4">
        <f t="shared" si="5"/>
        <v>6.5009333333333332</v>
      </c>
      <c r="J15" s="4">
        <f t="shared" si="1"/>
        <v>6.6628780000000001</v>
      </c>
      <c r="K15" s="4">
        <f t="shared" si="2"/>
        <v>6.3389886666666664</v>
      </c>
      <c r="L15" s="4"/>
      <c r="M15" s="4">
        <f t="shared" si="6"/>
        <v>9.9999999999999645E-2</v>
      </c>
      <c r="N15" s="4">
        <f t="shared" si="7"/>
        <v>0.28066666666666651</v>
      </c>
      <c r="O15" s="4">
        <f t="shared" si="3"/>
        <v>0.59332933333333293</v>
      </c>
      <c r="P15" s="4">
        <f t="shared" si="4"/>
        <v>0</v>
      </c>
    </row>
    <row r="16" spans="2:16" x14ac:dyDescent="0.25">
      <c r="B16" s="4">
        <v>11</v>
      </c>
      <c r="C16" s="4">
        <v>6.5</v>
      </c>
      <c r="D16" s="4">
        <v>6.4</v>
      </c>
      <c r="E16" s="4">
        <v>6.54</v>
      </c>
      <c r="F16" s="4">
        <v>6.4</v>
      </c>
      <c r="G16" s="4">
        <v>6.37</v>
      </c>
      <c r="H16" s="4">
        <f t="shared" si="0"/>
        <v>6.4420000000000002</v>
      </c>
      <c r="I16" s="4">
        <f t="shared" si="5"/>
        <v>6.5009333333333332</v>
      </c>
      <c r="J16" s="4">
        <f t="shared" si="1"/>
        <v>6.6628780000000001</v>
      </c>
      <c r="K16" s="4">
        <f t="shared" si="2"/>
        <v>6.3389886666666664</v>
      </c>
      <c r="L16" s="4"/>
      <c r="M16" s="4">
        <f t="shared" si="6"/>
        <v>0.16999999999999993</v>
      </c>
      <c r="N16" s="4">
        <f t="shared" si="7"/>
        <v>0.28066666666666651</v>
      </c>
      <c r="O16" s="4">
        <f t="shared" si="3"/>
        <v>0.59332933333333293</v>
      </c>
      <c r="P16" s="4">
        <f t="shared" si="4"/>
        <v>0</v>
      </c>
    </row>
    <row r="17" spans="2:16" x14ac:dyDescent="0.25">
      <c r="B17" s="4">
        <v>12</v>
      </c>
      <c r="C17" s="4">
        <v>6.33</v>
      </c>
      <c r="D17" s="4">
        <v>6.44</v>
      </c>
      <c r="E17" s="4">
        <v>6.4</v>
      </c>
      <c r="F17" s="4">
        <v>6.53</v>
      </c>
      <c r="G17" s="4">
        <v>6.78</v>
      </c>
      <c r="H17" s="4">
        <f t="shared" si="0"/>
        <v>6.4960000000000004</v>
      </c>
      <c r="I17" s="4">
        <f t="shared" si="5"/>
        <v>6.5009333333333332</v>
      </c>
      <c r="J17" s="4">
        <f t="shared" si="1"/>
        <v>6.6628780000000001</v>
      </c>
      <c r="K17" s="4">
        <f t="shared" si="2"/>
        <v>6.3389886666666664</v>
      </c>
      <c r="L17" s="4"/>
      <c r="M17" s="4">
        <f>MAX(C17:G17)-MIN(C17:G17)</f>
        <v>0.45000000000000018</v>
      </c>
      <c r="N17" s="4">
        <f t="shared" si="7"/>
        <v>0.28066666666666651</v>
      </c>
      <c r="O17" s="4">
        <f t="shared" si="3"/>
        <v>0.59332933333333293</v>
      </c>
      <c r="P17" s="4">
        <f t="shared" si="4"/>
        <v>0</v>
      </c>
    </row>
    <row r="18" spans="2:16" x14ac:dyDescent="0.25">
      <c r="B18" s="4">
        <v>13</v>
      </c>
      <c r="C18" s="4">
        <v>6.67</v>
      </c>
      <c r="D18" s="4">
        <v>6.78</v>
      </c>
      <c r="E18" s="4">
        <v>6.45</v>
      </c>
      <c r="F18" s="4">
        <v>6.32</v>
      </c>
      <c r="G18" s="4">
        <v>6.4</v>
      </c>
      <c r="H18" s="4">
        <f t="shared" si="0"/>
        <v>6.5239999999999991</v>
      </c>
      <c r="I18" s="4">
        <f t="shared" si="5"/>
        <v>6.5009333333333332</v>
      </c>
      <c r="J18" s="4">
        <f t="shared" si="1"/>
        <v>6.6628780000000001</v>
      </c>
      <c r="K18" s="4">
        <f t="shared" si="2"/>
        <v>6.3389886666666664</v>
      </c>
      <c r="L18" s="4"/>
      <c r="M18" s="4">
        <f t="shared" si="6"/>
        <v>0.45999999999999996</v>
      </c>
      <c r="N18" s="4">
        <f t="shared" si="7"/>
        <v>0.28066666666666651</v>
      </c>
      <c r="O18" s="4">
        <f t="shared" si="3"/>
        <v>0.59332933333333293</v>
      </c>
      <c r="P18" s="4">
        <f t="shared" si="4"/>
        <v>0</v>
      </c>
    </row>
    <row r="19" spans="2:16" x14ac:dyDescent="0.25">
      <c r="B19" s="4">
        <v>14</v>
      </c>
      <c r="C19" s="4">
        <v>6.4</v>
      </c>
      <c r="D19" s="4">
        <v>6.4</v>
      </c>
      <c r="E19" s="4">
        <v>6.45</v>
      </c>
      <c r="F19" s="4">
        <v>6.56</v>
      </c>
      <c r="G19" s="4">
        <v>6.59</v>
      </c>
      <c r="H19" s="4">
        <f t="shared" si="0"/>
        <v>6.4799999999999995</v>
      </c>
      <c r="I19" s="4">
        <f t="shared" si="5"/>
        <v>6.5009333333333332</v>
      </c>
      <c r="J19" s="4">
        <f t="shared" si="1"/>
        <v>6.6628780000000001</v>
      </c>
      <c r="K19" s="4">
        <f t="shared" si="2"/>
        <v>6.3389886666666664</v>
      </c>
      <c r="L19" s="4"/>
      <c r="M19" s="4">
        <f t="shared" si="6"/>
        <v>0.1899999999999995</v>
      </c>
      <c r="N19" s="4">
        <f t="shared" si="7"/>
        <v>0.28066666666666651</v>
      </c>
      <c r="O19" s="4">
        <f t="shared" si="3"/>
        <v>0.59332933333333293</v>
      </c>
      <c r="P19" s="4">
        <f t="shared" si="4"/>
        <v>0</v>
      </c>
    </row>
    <row r="20" spans="2:16" x14ac:dyDescent="0.25">
      <c r="B20" s="4">
        <v>15</v>
      </c>
      <c r="C20" s="4">
        <v>6.78</v>
      </c>
      <c r="D20" s="4">
        <v>6.78</v>
      </c>
      <c r="E20" s="4">
        <v>6.89</v>
      </c>
      <c r="F20" s="4">
        <v>6.55</v>
      </c>
      <c r="G20" s="4">
        <v>6.67</v>
      </c>
      <c r="H20" s="4">
        <f t="shared" si="0"/>
        <v>6.734</v>
      </c>
      <c r="I20" s="4">
        <f>$I$6</f>
        <v>6.5009333333333332</v>
      </c>
      <c r="J20" s="4">
        <f>I20+$C$23*N20</f>
        <v>6.6628780000000001</v>
      </c>
      <c r="K20" s="4">
        <f t="shared" si="2"/>
        <v>6.3389886666666664</v>
      </c>
      <c r="L20" s="4"/>
      <c r="M20" s="4">
        <f t="shared" si="6"/>
        <v>0.33999999999999986</v>
      </c>
      <c r="N20" s="4">
        <f t="shared" si="7"/>
        <v>0.28066666666666651</v>
      </c>
      <c r="O20" s="4">
        <f>$C$24*N20</f>
        <v>0.59332933333333293</v>
      </c>
      <c r="P20" s="4">
        <f t="shared" si="4"/>
        <v>0</v>
      </c>
    </row>
    <row r="22" spans="2:16" x14ac:dyDescent="0.25">
      <c r="B22" s="5" t="s">
        <v>13</v>
      </c>
      <c r="C22" s="6">
        <f>AVERAGE(H6:H20)</f>
        <v>6.5009333333333332</v>
      </c>
    </row>
    <row r="23" spans="2:16" x14ac:dyDescent="0.25">
      <c r="B23" s="5" t="s">
        <v>14</v>
      </c>
      <c r="C23" s="6">
        <v>0.57699999999999996</v>
      </c>
    </row>
    <row r="24" spans="2:16" x14ac:dyDescent="0.25">
      <c r="B24" s="5" t="s">
        <v>15</v>
      </c>
      <c r="C24" s="6">
        <v>2.1139999999999999</v>
      </c>
    </row>
    <row r="25" spans="2:16" x14ac:dyDescent="0.25">
      <c r="B25" s="5" t="s">
        <v>16</v>
      </c>
      <c r="C25" s="6">
        <v>0</v>
      </c>
    </row>
    <row r="26" spans="2:16" x14ac:dyDescent="0.25">
      <c r="B26" s="5" t="s">
        <v>17</v>
      </c>
      <c r="C26" s="6">
        <v>2.3260000000000001</v>
      </c>
    </row>
    <row r="27" spans="2:16" ht="15.75" x14ac:dyDescent="0.25">
      <c r="B27" s="7" t="s">
        <v>18</v>
      </c>
      <c r="C27" s="6">
        <f>C33/C26</f>
        <v>0.12066494697621087</v>
      </c>
    </row>
    <row r="28" spans="2:16" x14ac:dyDescent="0.25">
      <c r="B28" s="5" t="s">
        <v>19</v>
      </c>
      <c r="C28" s="6">
        <f>((J6-K6)/6*(C27))</f>
        <v>6.5136815388044996E-3</v>
      </c>
    </row>
    <row r="29" spans="2:16" x14ac:dyDescent="0.25">
      <c r="B29" s="5" t="s">
        <v>20</v>
      </c>
      <c r="C29" s="6">
        <f>C30/3</f>
        <v>0.44736733333333412</v>
      </c>
    </row>
    <row r="30" spans="2:16" x14ac:dyDescent="0.25">
      <c r="B30" s="5" t="s">
        <v>21</v>
      </c>
      <c r="C30" s="6">
        <f>(C22-K6)/C27</f>
        <v>1.3421020000000023</v>
      </c>
    </row>
    <row r="31" spans="2:16" x14ac:dyDescent="0.25">
      <c r="B31" s="5" t="s">
        <v>22</v>
      </c>
      <c r="C31" s="6">
        <f>(J6-C22)/C27</f>
        <v>1.3421020000000023</v>
      </c>
    </row>
    <row r="32" spans="2:16" x14ac:dyDescent="0.25">
      <c r="B32" s="5" t="s">
        <v>23</v>
      </c>
      <c r="C32" s="6">
        <f>MIN(C22-K6)*(J6-C22)/3</f>
        <v>8.7420250205926132E-3</v>
      </c>
    </row>
    <row r="33" spans="2:3" x14ac:dyDescent="0.25">
      <c r="B33" s="5" t="s">
        <v>24</v>
      </c>
      <c r="C33" s="6">
        <f>AVERAGE(M6:M20)</f>
        <v>0.28066666666666651</v>
      </c>
    </row>
    <row r="34" spans="2:3" x14ac:dyDescent="0.25">
      <c r="B34" s="5" t="s">
        <v>25</v>
      </c>
      <c r="C34" s="6">
        <v>5</v>
      </c>
    </row>
  </sheetData>
  <mergeCells count="5">
    <mergeCell ref="B1:H1"/>
    <mergeCell ref="B3:G3"/>
    <mergeCell ref="B4:G4"/>
    <mergeCell ref="H4:K4"/>
    <mergeCell ref="M4:P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Grafica procesos X-R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2022-06-14T05:40:25Z</dcterms:created>
  <dcterms:modified xsi:type="dcterms:W3CDTF">2025-08-30T23:57:03Z</dcterms:modified>
</cp:coreProperties>
</file>